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0730" windowHeight="11160"/>
  </bookViews>
  <sheets>
    <sheet name="Biểu chi tiế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M20" i="1" s="1"/>
  <c r="F24" i="1"/>
  <c r="M24" i="1" s="1"/>
  <c r="F25" i="1"/>
  <c r="K25" i="1" s="1"/>
  <c r="F28" i="1"/>
  <c r="K28" i="1" s="1"/>
  <c r="F29" i="1"/>
  <c r="M29" i="1" s="1"/>
  <c r="F19" i="1"/>
  <c r="K19" i="1" s="1"/>
  <c r="F18" i="1"/>
  <c r="M18" i="1" s="1"/>
  <c r="F15" i="1"/>
  <c r="M15" i="1" s="1"/>
  <c r="F16" i="1"/>
  <c r="M16" i="1" s="1"/>
  <c r="F13" i="1"/>
  <c r="M13" i="1" s="1"/>
  <c r="K13" i="1" l="1"/>
  <c r="N13" i="1" s="1"/>
  <c r="Q13" i="1" s="1"/>
  <c r="K20" i="1"/>
  <c r="N20" i="1" s="1"/>
  <c r="K29" i="1"/>
  <c r="N29" i="1" s="1"/>
  <c r="M28" i="1"/>
  <c r="N28" i="1" s="1"/>
  <c r="K24" i="1"/>
  <c r="N24" i="1" s="1"/>
  <c r="M25" i="1"/>
  <c r="N25" i="1" s="1"/>
  <c r="M19" i="1"/>
  <c r="N19" i="1" s="1"/>
  <c r="W19" i="1" s="1"/>
  <c r="W17" i="1" s="1"/>
  <c r="K18" i="1"/>
  <c r="N18" i="1" s="1"/>
  <c r="K15" i="1"/>
  <c r="N15" i="1" s="1"/>
  <c r="Q15" i="1" s="1"/>
  <c r="K16" i="1"/>
  <c r="N16" i="1" s="1"/>
  <c r="W20" i="1" l="1"/>
  <c r="T20" i="1"/>
  <c r="Q20" i="1"/>
  <c r="T13" i="1"/>
  <c r="W13" i="1"/>
  <c r="T16" i="1"/>
  <c r="T14" i="1" s="1"/>
  <c r="Q16" i="1"/>
  <c r="Q14" i="1" s="1"/>
  <c r="Q12" i="1" s="1"/>
  <c r="W16" i="1"/>
  <c r="W14" i="1" s="1"/>
  <c r="X14" i="1" s="1"/>
  <c r="T19" i="1"/>
  <c r="Q18" i="1"/>
  <c r="Q17" i="1" s="1"/>
  <c r="T18" i="1"/>
  <c r="T17" i="1" l="1"/>
  <c r="X20" i="1"/>
  <c r="Y20" i="1" s="1"/>
  <c r="W12" i="1"/>
  <c r="X17" i="1"/>
  <c r="T12" i="1"/>
  <c r="X13" i="1"/>
  <c r="Y13" i="1" s="1"/>
  <c r="Y14" i="1"/>
  <c r="W28" i="1"/>
  <c r="T28" i="1"/>
  <c r="Q28" i="1"/>
  <c r="W24" i="1"/>
  <c r="Q24" i="1"/>
  <c r="T24" i="1"/>
  <c r="T29" i="1"/>
  <c r="Q29" i="1"/>
  <c r="W29" i="1"/>
  <c r="W25" i="1"/>
  <c r="T25" i="1"/>
  <c r="Q25" i="1"/>
  <c r="Y17" i="1" l="1"/>
  <c r="Y12" i="1" s="1"/>
  <c r="X12" i="1"/>
  <c r="X29" i="1"/>
  <c r="Y29" i="1" s="1"/>
  <c r="X28" i="1"/>
  <c r="Y28" i="1" s="1"/>
  <c r="X24" i="1"/>
  <c r="Y24" i="1" s="1"/>
  <c r="X25" i="1"/>
  <c r="Y25" i="1" s="1"/>
</calcChain>
</file>

<file path=xl/sharedStrings.xml><?xml version="1.0" encoding="utf-8"?>
<sst xmlns="http://schemas.openxmlformats.org/spreadsheetml/2006/main" count="115" uniqueCount="84">
  <si>
    <t>STT</t>
  </si>
  <si>
    <t>Họ và tên</t>
  </si>
  <si>
    <t>Vị trí việc làm</t>
  </si>
  <si>
    <t>Phụ cấp chức vụ</t>
  </si>
  <si>
    <t>Phụ cấp ưu đãi</t>
  </si>
  <si>
    <t>Cộng hệ số</t>
  </si>
  <si>
    <t>Kế toán trưởng</t>
  </si>
  <si>
    <t>Thủ trưởng đơn vị</t>
  </si>
  <si>
    <t>Ghi chú</t>
  </si>
  <si>
    <t>(Ký tên, đóng dấu)</t>
  </si>
  <si>
    <t>Đơn vị:..................</t>
  </si>
  <si>
    <t>(Tổng kinh phí bằng chữ: .........)</t>
  </si>
  <si>
    <t>Số tháng</t>
  </si>
  <si>
    <t>Nguyễn Văn A</t>
  </si>
  <si>
    <t xml:space="preserve">Hiện hưởng theo NĐ56 </t>
  </si>
  <si>
    <t>%</t>
  </si>
  <si>
    <t>Chênh lệch tăng thêm (hệ số)</t>
  </si>
  <si>
    <t>Ngày      tháng        năm 2023</t>
  </si>
  <si>
    <t>Nguyễn Văn B</t>
  </si>
  <si>
    <t>I</t>
  </si>
  <si>
    <t>Bệnh viện Đa khoa …</t>
  </si>
  <si>
    <t>Trung tâm Y tế …</t>
  </si>
  <si>
    <t>Xã …</t>
  </si>
  <si>
    <t>Từ 01/01/2022 đến 31/12/2022 (mức lương cơ sở 1.490.000 đồng)</t>
  </si>
  <si>
    <t>Lương ngạch, bậc hiện hưởng</t>
  </si>
  <si>
    <t>Hưởng theo NĐ 05 (%)</t>
  </si>
  <si>
    <t>Năm 2022</t>
  </si>
  <si>
    <t>Năm 2023</t>
  </si>
  <si>
    <t>Từ 01/01/2023 đến 30/6/2023 (theo mức lương cơ sở 1.490.000 đồng)</t>
  </si>
  <si>
    <t>Từ 01/7/2023 đến 31/12/2023 (theo mức lương cơ sở 1.800.000 đồng)</t>
  </si>
  <si>
    <t>A</t>
  </si>
  <si>
    <t>Khối Bệnh viện</t>
  </si>
  <si>
    <t>B</t>
  </si>
  <si>
    <t>Khối Trung tâm</t>
  </si>
  <si>
    <t>Tổng cộng</t>
  </si>
  <si>
    <t>Tổng cộng năm 2022-2023</t>
  </si>
  <si>
    <t>Khoa/Phòng</t>
  </si>
  <si>
    <t>Nguyễn Văn C</t>
  </si>
  <si>
    <t>-</t>
  </si>
  <si>
    <t>Thời gian hưởng</t>
  </si>
  <si>
    <t>01/01-31/12</t>
  </si>
  <si>
    <t>01/01-30/4</t>
  </si>
  <si>
    <t>01/5-31/12</t>
  </si>
  <si>
    <t>Người lập biểu</t>
  </si>
  <si>
    <t>Biểu mẫu</t>
  </si>
  <si>
    <t>01/01-30/6</t>
  </si>
  <si>
    <t>01/7-31/12</t>
  </si>
  <si>
    <t>Tăng HSL từ 01/5/2022</t>
  </si>
  <si>
    <t>Số tiền</t>
  </si>
  <si>
    <t>Nguyễn Văn D</t>
  </si>
  <si>
    <t>01/09-31/12</t>
  </si>
  <si>
    <t>(Kèm theo Văn bản số: …/…… ngày     /…/2023 của Bệnh viện/Trung tâm …..)</t>
  </si>
  <si>
    <t>Ký tên</t>
  </si>
  <si>
    <t>Hệ số</t>
  </si>
  <si>
    <t>PC thâm niên vượt khung (nếu có)</t>
  </si>
  <si>
    <t>6=7+8+9</t>
  </si>
  <si>
    <t>11=6*10</t>
  </si>
  <si>
    <t>13=6*12</t>
  </si>
  <si>
    <t>14=(13-11)</t>
  </si>
  <si>
    <t>24=23+20</t>
  </si>
  <si>
    <t>25=24+17</t>
  </si>
  <si>
    <t>TỔNG HỢP NHU CẦU KINH PHÍ TỪ NSNN HỖ TRỢ THỤC HIỆN NGHỊ ĐỊNH SỐ 05/2023/NĐ-CP NGÀY 15/02/2023 CỦA CHÍNH PHỦ</t>
  </si>
  <si>
    <t>Nhu cầu kinh phí từ NSNN hỗ trợ thực hiện Nghị định số 05</t>
  </si>
  <si>
    <t>Mã số chức danh nghề nghiệp viên chức</t>
  </si>
  <si>
    <t>Kiểm nghiệm, tâm thần, nhi</t>
  </si>
  <si>
    <t>Bác sĩ</t>
  </si>
  <si>
    <t>V.08.01.03</t>
  </si>
  <si>
    <t>V.08.02.06</t>
  </si>
  <si>
    <t>Bác sĩ y học dự phòng</t>
  </si>
  <si>
    <t>…</t>
  </si>
  <si>
    <t>01/01-31/01</t>
  </si>
  <si>
    <t>01/02-30/6</t>
  </si>
  <si>
    <t>Tăng HSL từ 01/2/2023</t>
  </si>
  <si>
    <t>ĐVT: Đồng</t>
  </si>
  <si>
    <t>17=14*16*1tr490</t>
  </si>
  <si>
    <t>20=19*14*1tr490</t>
  </si>
  <si>
    <t>23=22*14*1tr8</t>
  </si>
  <si>
    <t>Cộng</t>
  </si>
  <si>
    <t>I.1</t>
  </si>
  <si>
    <t>Tại Trung tâm</t>
  </si>
  <si>
    <t>I.2</t>
  </si>
  <si>
    <t>Tại Trạm Y tế</t>
  </si>
  <si>
    <t>I.2.1</t>
  </si>
  <si>
    <t>I.2.2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</si>
</sst>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0"/>
      <color theme="1"/>
      <name val="Times New Roman"/>
      <family val="1"/>
    </font>
    <font>
      <i/>
      <sz val="10"/>
      <color rgb="FFFF0000"/>
      <name val="Times New Roman"/>
      <family val="1"/>
    </font>
    <font>
      <sz val="10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3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9" fontId="1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tabSelected="1" zoomScale="85" zoomScaleNormal="85" workbookViewId="0">
      <selection activeCell="A33" sqref="A33:Z33"/>
    </sheetView>
  </sheetViews>
  <sheetFormatPr defaultColWidth="9.140625" defaultRowHeight="12.75" x14ac:dyDescent="0.2"/>
  <cols>
    <col min="1" max="1" width="6.28515625" style="4" customWidth="1"/>
    <col min="2" max="2" width="19.85546875" style="4" customWidth="1"/>
    <col min="3" max="3" width="10.7109375" style="4" customWidth="1"/>
    <col min="4" max="4" width="9.140625" style="4"/>
    <col min="5" max="5" width="12.7109375" style="4" customWidth="1"/>
    <col min="6" max="13" width="9.140625" style="4"/>
    <col min="14" max="15" width="10.85546875" style="4" customWidth="1"/>
    <col min="16" max="16" width="9.28515625" style="4" customWidth="1"/>
    <col min="17" max="17" width="15.7109375" style="4" bestFit="1" customWidth="1"/>
    <col min="18" max="18" width="12.28515625" style="4" customWidth="1"/>
    <col min="19" max="19" width="9.42578125" style="4" customWidth="1"/>
    <col min="20" max="20" width="15.7109375" style="4" bestFit="1" customWidth="1"/>
    <col min="21" max="21" width="12.28515625" style="4" customWidth="1"/>
    <col min="22" max="22" width="8.28515625" style="4" customWidth="1"/>
    <col min="23" max="23" width="13.7109375" style="4" bestFit="1" customWidth="1"/>
    <col min="24" max="25" width="11.5703125" style="4" customWidth="1"/>
    <col min="26" max="26" width="12" style="4" customWidth="1"/>
    <col min="27" max="16384" width="9.140625" style="4"/>
  </cols>
  <sheetData>
    <row r="1" spans="1:28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 t="s">
        <v>44</v>
      </c>
    </row>
    <row r="2" spans="1:28" x14ac:dyDescent="0.2">
      <c r="A2" s="30" t="s">
        <v>10</v>
      </c>
      <c r="B2" s="30"/>
      <c r="C2" s="30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8" ht="12.75" customHeight="1" x14ac:dyDescent="0.2">
      <c r="A3" s="30" t="s">
        <v>61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8" ht="19.5" customHeight="1" x14ac:dyDescent="0.2">
      <c r="A4" s="32" t="s">
        <v>51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8" ht="17.25" customHeight="1" x14ac:dyDescent="0.2">
      <c r="Z5" s="27" t="s">
        <v>73</v>
      </c>
    </row>
    <row r="6" spans="1:28" ht="15" customHeight="1" x14ac:dyDescent="0.2">
      <c r="A6" s="33" t="s">
        <v>0</v>
      </c>
      <c r="B6" s="33" t="s">
        <v>1</v>
      </c>
      <c r="C6" s="33" t="s">
        <v>63</v>
      </c>
      <c r="D6" s="33" t="s">
        <v>2</v>
      </c>
      <c r="E6" s="33" t="s">
        <v>36</v>
      </c>
      <c r="F6" s="36" t="s">
        <v>53</v>
      </c>
      <c r="G6" s="37"/>
      <c r="H6" s="37"/>
      <c r="I6" s="38"/>
      <c r="J6" s="28" t="s">
        <v>4</v>
      </c>
      <c r="K6" s="28"/>
      <c r="L6" s="28"/>
      <c r="M6" s="28"/>
      <c r="N6" s="33" t="s">
        <v>16</v>
      </c>
      <c r="O6" s="28" t="s">
        <v>62</v>
      </c>
      <c r="P6" s="28"/>
      <c r="Q6" s="28"/>
      <c r="R6" s="28"/>
      <c r="S6" s="28"/>
      <c r="T6" s="28"/>
      <c r="U6" s="28"/>
      <c r="V6" s="28"/>
      <c r="W6" s="28"/>
      <c r="X6" s="28"/>
      <c r="Y6" s="28"/>
      <c r="Z6" s="33" t="s">
        <v>8</v>
      </c>
    </row>
    <row r="7" spans="1:28" ht="15" customHeight="1" x14ac:dyDescent="0.2">
      <c r="A7" s="34"/>
      <c r="B7" s="34"/>
      <c r="C7" s="34"/>
      <c r="D7" s="34"/>
      <c r="E7" s="34"/>
      <c r="F7" s="28" t="s">
        <v>5</v>
      </c>
      <c r="G7" s="28" t="s">
        <v>24</v>
      </c>
      <c r="H7" s="28" t="s">
        <v>3</v>
      </c>
      <c r="I7" s="28" t="s">
        <v>54</v>
      </c>
      <c r="J7" s="40" t="s">
        <v>14</v>
      </c>
      <c r="K7" s="41"/>
      <c r="L7" s="40" t="s">
        <v>25</v>
      </c>
      <c r="M7" s="41"/>
      <c r="N7" s="34"/>
      <c r="O7" s="28" t="s">
        <v>26</v>
      </c>
      <c r="P7" s="28"/>
      <c r="Q7" s="28"/>
      <c r="R7" s="36" t="s">
        <v>27</v>
      </c>
      <c r="S7" s="37"/>
      <c r="T7" s="37"/>
      <c r="U7" s="37"/>
      <c r="V7" s="37"/>
      <c r="W7" s="37"/>
      <c r="X7" s="38"/>
      <c r="Y7" s="33" t="s">
        <v>35</v>
      </c>
      <c r="Z7" s="34"/>
    </row>
    <row r="8" spans="1:28" s="1" customFormat="1" ht="34.5" customHeight="1" x14ac:dyDescent="0.2">
      <c r="A8" s="34"/>
      <c r="B8" s="34"/>
      <c r="C8" s="34"/>
      <c r="D8" s="34"/>
      <c r="E8" s="34"/>
      <c r="F8" s="28"/>
      <c r="G8" s="28"/>
      <c r="H8" s="28"/>
      <c r="I8" s="28"/>
      <c r="J8" s="42"/>
      <c r="K8" s="43"/>
      <c r="L8" s="42"/>
      <c r="M8" s="43"/>
      <c r="N8" s="34"/>
      <c r="O8" s="28" t="s">
        <v>23</v>
      </c>
      <c r="P8" s="28"/>
      <c r="Q8" s="28"/>
      <c r="R8" s="36" t="s">
        <v>28</v>
      </c>
      <c r="S8" s="37"/>
      <c r="T8" s="38"/>
      <c r="U8" s="36" t="s">
        <v>29</v>
      </c>
      <c r="V8" s="37"/>
      <c r="W8" s="38"/>
      <c r="X8" s="33" t="s">
        <v>77</v>
      </c>
      <c r="Y8" s="34"/>
      <c r="Z8" s="34"/>
      <c r="AB8" s="26" t="s">
        <v>64</v>
      </c>
    </row>
    <row r="9" spans="1:28" s="1" customFormat="1" ht="26.25" customHeight="1" x14ac:dyDescent="0.2">
      <c r="A9" s="35"/>
      <c r="B9" s="35"/>
      <c r="C9" s="35"/>
      <c r="D9" s="35"/>
      <c r="E9" s="35"/>
      <c r="F9" s="28"/>
      <c r="G9" s="28"/>
      <c r="H9" s="28"/>
      <c r="I9" s="28"/>
      <c r="J9" s="9" t="s">
        <v>15</v>
      </c>
      <c r="K9" s="9" t="s">
        <v>53</v>
      </c>
      <c r="L9" s="9" t="s">
        <v>15</v>
      </c>
      <c r="M9" s="9" t="s">
        <v>53</v>
      </c>
      <c r="N9" s="35"/>
      <c r="O9" s="10" t="s">
        <v>39</v>
      </c>
      <c r="P9" s="10" t="s">
        <v>12</v>
      </c>
      <c r="Q9" s="10" t="s">
        <v>48</v>
      </c>
      <c r="R9" s="10" t="s">
        <v>39</v>
      </c>
      <c r="S9" s="10" t="s">
        <v>12</v>
      </c>
      <c r="T9" s="10" t="s">
        <v>48</v>
      </c>
      <c r="U9" s="10" t="s">
        <v>39</v>
      </c>
      <c r="V9" s="10" t="s">
        <v>12</v>
      </c>
      <c r="W9" s="10" t="s">
        <v>48</v>
      </c>
      <c r="X9" s="35"/>
      <c r="Y9" s="35"/>
      <c r="Z9" s="35"/>
    </row>
    <row r="10" spans="1:28" s="3" customFormat="1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 t="s">
        <v>55</v>
      </c>
      <c r="G10" s="2">
        <v>7</v>
      </c>
      <c r="H10" s="2">
        <v>8</v>
      </c>
      <c r="I10" s="2">
        <v>9</v>
      </c>
      <c r="J10" s="2">
        <v>10</v>
      </c>
      <c r="K10" s="2" t="s">
        <v>56</v>
      </c>
      <c r="L10" s="2">
        <v>12</v>
      </c>
      <c r="M10" s="2" t="s">
        <v>57</v>
      </c>
      <c r="N10" s="2" t="s">
        <v>58</v>
      </c>
      <c r="O10" s="2">
        <v>15</v>
      </c>
      <c r="P10" s="2">
        <v>16</v>
      </c>
      <c r="Q10" s="2" t="s">
        <v>74</v>
      </c>
      <c r="R10" s="2">
        <v>18</v>
      </c>
      <c r="S10" s="2">
        <v>19</v>
      </c>
      <c r="T10" s="2" t="s">
        <v>75</v>
      </c>
      <c r="U10" s="2">
        <v>21</v>
      </c>
      <c r="V10" s="2">
        <v>22</v>
      </c>
      <c r="W10" s="2" t="s">
        <v>76</v>
      </c>
      <c r="X10" s="2" t="s">
        <v>59</v>
      </c>
      <c r="Y10" s="2" t="s">
        <v>60</v>
      </c>
      <c r="Z10" s="2">
        <v>26</v>
      </c>
    </row>
    <row r="11" spans="1:28" s="8" customFormat="1" ht="18" customHeight="1" x14ac:dyDescent="0.25">
      <c r="A11" s="10" t="s">
        <v>30</v>
      </c>
      <c r="B11" s="10" t="s">
        <v>31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8" s="8" customFormat="1" ht="17.25" customHeight="1" x14ac:dyDescent="0.25">
      <c r="A12" s="10" t="s">
        <v>19</v>
      </c>
      <c r="B12" s="11" t="s">
        <v>20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5">
        <f>Q13+Q14+Q17+Q20</f>
        <v>120475440</v>
      </c>
      <c r="R12" s="10"/>
      <c r="S12" s="10"/>
      <c r="T12" s="15">
        <f>T13+T14+T17+T20</f>
        <v>70670700</v>
      </c>
      <c r="U12" s="10"/>
      <c r="V12" s="10"/>
      <c r="W12" s="15">
        <f>W13+W14+W17+W20</f>
        <v>85730400</v>
      </c>
      <c r="X12" s="15">
        <f>X13+X14+X17+X20</f>
        <v>156401100</v>
      </c>
      <c r="Y12" s="15">
        <f>Y13+Y14+Y17+Y20</f>
        <v>276876540</v>
      </c>
      <c r="Z12" s="10"/>
    </row>
    <row r="13" spans="1:28" ht="18.75" customHeight="1" x14ac:dyDescent="0.2">
      <c r="A13" s="2">
        <v>1</v>
      </c>
      <c r="B13" s="13" t="s">
        <v>13</v>
      </c>
      <c r="C13" s="2" t="s">
        <v>66</v>
      </c>
      <c r="D13" s="2" t="s">
        <v>65</v>
      </c>
      <c r="E13" s="2"/>
      <c r="F13" s="16">
        <f>SUM(G13:I13)</f>
        <v>3.3</v>
      </c>
      <c r="G13" s="16">
        <v>3</v>
      </c>
      <c r="H13" s="16">
        <v>0.3</v>
      </c>
      <c r="I13" s="16"/>
      <c r="J13" s="17">
        <v>0.4</v>
      </c>
      <c r="K13" s="16">
        <f>J13*F13</f>
        <v>1.32</v>
      </c>
      <c r="L13" s="17">
        <v>1</v>
      </c>
      <c r="M13" s="16">
        <f>L13*F13</f>
        <v>3.3</v>
      </c>
      <c r="N13" s="16">
        <f>M13-K13</f>
        <v>1.9799999999999998</v>
      </c>
      <c r="O13" s="16" t="s">
        <v>40</v>
      </c>
      <c r="P13" s="18">
        <v>12</v>
      </c>
      <c r="Q13" s="18">
        <f>N13*P13*1490000</f>
        <v>35402400</v>
      </c>
      <c r="R13" s="16" t="s">
        <v>45</v>
      </c>
      <c r="S13" s="18">
        <v>6</v>
      </c>
      <c r="T13" s="18">
        <f>N13*S13*1490000</f>
        <v>17701200</v>
      </c>
      <c r="U13" s="16" t="s">
        <v>46</v>
      </c>
      <c r="V13" s="18">
        <v>6</v>
      </c>
      <c r="W13" s="18">
        <f>V13*N13*1800000</f>
        <v>21384000</v>
      </c>
      <c r="X13" s="18">
        <f>W13+T13</f>
        <v>39085200</v>
      </c>
      <c r="Y13" s="18">
        <f>X13+Q13</f>
        <v>74487600</v>
      </c>
      <c r="Z13" s="2"/>
    </row>
    <row r="14" spans="1:28" ht="20.25" customHeight="1" x14ac:dyDescent="0.2">
      <c r="A14" s="2">
        <v>2</v>
      </c>
      <c r="B14" s="13" t="s">
        <v>18</v>
      </c>
      <c r="C14" s="2" t="s">
        <v>69</v>
      </c>
      <c r="D14" s="2"/>
      <c r="E14" s="2"/>
      <c r="F14" s="16"/>
      <c r="G14" s="16"/>
      <c r="H14" s="16"/>
      <c r="I14" s="16"/>
      <c r="J14" s="17"/>
      <c r="K14" s="16"/>
      <c r="L14" s="17"/>
      <c r="M14" s="16"/>
      <c r="N14" s="16"/>
      <c r="O14" s="16"/>
      <c r="P14" s="18"/>
      <c r="Q14" s="18">
        <f>Q15+Q16</f>
        <v>37762560</v>
      </c>
      <c r="R14" s="16"/>
      <c r="S14" s="18"/>
      <c r="T14" s="18">
        <f>T15+T16</f>
        <v>19471320</v>
      </c>
      <c r="U14" s="18"/>
      <c r="V14" s="2"/>
      <c r="W14" s="18">
        <f>W15+W16</f>
        <v>23522400</v>
      </c>
      <c r="X14" s="18">
        <f>W14+T14</f>
        <v>42993720</v>
      </c>
      <c r="Y14" s="18">
        <f>X14+Q14</f>
        <v>80756280</v>
      </c>
      <c r="Z14" s="2"/>
    </row>
    <row r="15" spans="1:28" s="14" customFormat="1" ht="17.25" customHeight="1" x14ac:dyDescent="0.2">
      <c r="A15" s="19" t="s">
        <v>38</v>
      </c>
      <c r="B15" s="25" t="s">
        <v>18</v>
      </c>
      <c r="C15" s="19"/>
      <c r="D15" s="19"/>
      <c r="E15" s="19"/>
      <c r="F15" s="20">
        <f>SUM(G15:I15)</f>
        <v>3.3</v>
      </c>
      <c r="G15" s="20">
        <v>3</v>
      </c>
      <c r="H15" s="20">
        <v>0.3</v>
      </c>
      <c r="I15" s="20"/>
      <c r="J15" s="21">
        <v>0.4</v>
      </c>
      <c r="K15" s="20">
        <f t="shared" ref="K15:K16" si="0">J15*F15</f>
        <v>1.32</v>
      </c>
      <c r="L15" s="21">
        <v>1</v>
      </c>
      <c r="M15" s="20">
        <f t="shared" ref="M15:M16" si="1">L15*F15</f>
        <v>3.3</v>
      </c>
      <c r="N15" s="20">
        <f t="shared" ref="N15:N16" si="2">M15-K15</f>
        <v>1.9799999999999998</v>
      </c>
      <c r="O15" s="20" t="s">
        <v>41</v>
      </c>
      <c r="P15" s="22">
        <v>4</v>
      </c>
      <c r="Q15" s="22">
        <f>N15*P15*1490000</f>
        <v>11800799.999999998</v>
      </c>
      <c r="R15" s="22"/>
      <c r="S15" s="22"/>
      <c r="T15" s="22"/>
      <c r="U15" s="22"/>
      <c r="V15" s="19"/>
      <c r="W15" s="22"/>
      <c r="X15" s="22"/>
      <c r="Y15" s="22"/>
      <c r="Z15" s="19"/>
    </row>
    <row r="16" spans="1:28" s="14" customFormat="1" ht="25.5" x14ac:dyDescent="0.2">
      <c r="A16" s="19" t="s">
        <v>38</v>
      </c>
      <c r="B16" s="25" t="s">
        <v>18</v>
      </c>
      <c r="C16" s="19"/>
      <c r="D16" s="19"/>
      <c r="E16" s="19"/>
      <c r="F16" s="20">
        <f t="shared" ref="F16" si="3">SUM(G16:I16)</f>
        <v>3.63</v>
      </c>
      <c r="G16" s="20">
        <v>3.33</v>
      </c>
      <c r="H16" s="20">
        <v>0.3</v>
      </c>
      <c r="I16" s="20"/>
      <c r="J16" s="21">
        <v>0.4</v>
      </c>
      <c r="K16" s="20">
        <f t="shared" si="0"/>
        <v>1.452</v>
      </c>
      <c r="L16" s="21">
        <v>1</v>
      </c>
      <c r="M16" s="20">
        <f t="shared" si="1"/>
        <v>3.63</v>
      </c>
      <c r="N16" s="20">
        <f t="shared" si="2"/>
        <v>2.1779999999999999</v>
      </c>
      <c r="O16" s="20" t="s">
        <v>42</v>
      </c>
      <c r="P16" s="22">
        <v>8</v>
      </c>
      <c r="Q16" s="22">
        <f>N16*P16*1490000</f>
        <v>25961760</v>
      </c>
      <c r="R16" s="20" t="s">
        <v>45</v>
      </c>
      <c r="S16" s="22">
        <v>6</v>
      </c>
      <c r="T16" s="22">
        <f>N16*S16*1490000</f>
        <v>19471320</v>
      </c>
      <c r="U16" s="20" t="s">
        <v>46</v>
      </c>
      <c r="V16" s="22">
        <v>6</v>
      </c>
      <c r="W16" s="22">
        <f>V16*N16*1800000</f>
        <v>23522400</v>
      </c>
      <c r="X16" s="22"/>
      <c r="Y16" s="22"/>
      <c r="Z16" s="19" t="s">
        <v>47</v>
      </c>
    </row>
    <row r="17" spans="1:26" ht="20.25" customHeight="1" x14ac:dyDescent="0.2">
      <c r="A17" s="2">
        <v>3</v>
      </c>
      <c r="B17" s="13" t="s">
        <v>37</v>
      </c>
      <c r="C17" s="2"/>
      <c r="D17" s="2"/>
      <c r="E17" s="2"/>
      <c r="F17" s="16"/>
      <c r="G17" s="16"/>
      <c r="H17" s="16"/>
      <c r="I17" s="16"/>
      <c r="J17" s="17"/>
      <c r="K17" s="16"/>
      <c r="L17" s="17"/>
      <c r="M17" s="16"/>
      <c r="N17" s="16"/>
      <c r="O17" s="16"/>
      <c r="P17" s="18"/>
      <c r="Q17" s="18">
        <f>Q18+Q19</f>
        <v>38942640</v>
      </c>
      <c r="R17" s="16"/>
      <c r="S17" s="18"/>
      <c r="T17" s="18">
        <f>T18+T19</f>
        <v>20946420</v>
      </c>
      <c r="U17" s="18"/>
      <c r="V17" s="2"/>
      <c r="W17" s="18">
        <f>W18+W19</f>
        <v>25660800</v>
      </c>
      <c r="X17" s="18">
        <f>W17+T17</f>
        <v>46607220</v>
      </c>
      <c r="Y17" s="18">
        <f>X17+Q17</f>
        <v>85549860</v>
      </c>
      <c r="Z17" s="2"/>
    </row>
    <row r="18" spans="1:26" s="14" customFormat="1" ht="25.5" x14ac:dyDescent="0.2">
      <c r="A18" s="19" t="s">
        <v>38</v>
      </c>
      <c r="B18" s="25" t="s">
        <v>37</v>
      </c>
      <c r="C18" s="19"/>
      <c r="D18" s="19"/>
      <c r="E18" s="19"/>
      <c r="F18" s="20">
        <f>SUM(G18:I18)</f>
        <v>3.63</v>
      </c>
      <c r="G18" s="20">
        <v>3.33</v>
      </c>
      <c r="H18" s="20">
        <v>0.3</v>
      </c>
      <c r="I18" s="20"/>
      <c r="J18" s="21">
        <v>0.4</v>
      </c>
      <c r="K18" s="20">
        <f>J18*F18</f>
        <v>1.452</v>
      </c>
      <c r="L18" s="21">
        <v>1</v>
      </c>
      <c r="M18" s="20">
        <f>L18*F18</f>
        <v>3.63</v>
      </c>
      <c r="N18" s="20">
        <f>M18-K18</f>
        <v>2.1779999999999999</v>
      </c>
      <c r="O18" s="20" t="s">
        <v>40</v>
      </c>
      <c r="P18" s="22">
        <v>12</v>
      </c>
      <c r="Q18" s="22">
        <f>N18*P18*1490000</f>
        <v>38942640</v>
      </c>
      <c r="R18" s="20" t="s">
        <v>70</v>
      </c>
      <c r="S18" s="22">
        <v>1</v>
      </c>
      <c r="T18" s="22">
        <f>N18*S18*1490000</f>
        <v>3245220</v>
      </c>
      <c r="U18" s="22"/>
      <c r="V18" s="19"/>
      <c r="W18" s="22"/>
      <c r="X18" s="22"/>
      <c r="Y18" s="22"/>
      <c r="Z18" s="19"/>
    </row>
    <row r="19" spans="1:26" s="14" customFormat="1" ht="25.5" x14ac:dyDescent="0.2">
      <c r="A19" s="19" t="s">
        <v>38</v>
      </c>
      <c r="B19" s="25" t="s">
        <v>37</v>
      </c>
      <c r="C19" s="19"/>
      <c r="D19" s="19"/>
      <c r="E19" s="19"/>
      <c r="F19" s="20">
        <f>SUM(G19:I19)</f>
        <v>3.96</v>
      </c>
      <c r="G19" s="20">
        <v>3.66</v>
      </c>
      <c r="H19" s="20">
        <v>0.3</v>
      </c>
      <c r="I19" s="20"/>
      <c r="J19" s="21">
        <v>0.4</v>
      </c>
      <c r="K19" s="20">
        <f>J19*F19</f>
        <v>1.5840000000000001</v>
      </c>
      <c r="L19" s="21">
        <v>1</v>
      </c>
      <c r="M19" s="20">
        <f>L19*F19</f>
        <v>3.96</v>
      </c>
      <c r="N19" s="20">
        <f>M19-K19</f>
        <v>2.3759999999999999</v>
      </c>
      <c r="O19" s="20"/>
      <c r="P19" s="22"/>
      <c r="Q19" s="22"/>
      <c r="R19" s="20" t="s">
        <v>71</v>
      </c>
      <c r="S19" s="22">
        <v>5</v>
      </c>
      <c r="T19" s="22">
        <f>N19*S19*1490000</f>
        <v>17701200</v>
      </c>
      <c r="U19" s="20" t="s">
        <v>46</v>
      </c>
      <c r="V19" s="19">
        <v>6</v>
      </c>
      <c r="W19" s="22">
        <f>V19*N19*1800000</f>
        <v>25660800</v>
      </c>
      <c r="X19" s="22"/>
      <c r="Y19" s="22"/>
      <c r="Z19" s="19" t="s">
        <v>72</v>
      </c>
    </row>
    <row r="20" spans="1:26" ht="18" customHeight="1" x14ac:dyDescent="0.2">
      <c r="A20" s="2">
        <v>4</v>
      </c>
      <c r="B20" s="13" t="s">
        <v>49</v>
      </c>
      <c r="C20" s="2"/>
      <c r="D20" s="2"/>
      <c r="E20" s="2"/>
      <c r="F20" s="16">
        <f>SUM(G20:I20)</f>
        <v>2.34</v>
      </c>
      <c r="G20" s="16">
        <v>2.34</v>
      </c>
      <c r="H20" s="16">
        <v>0</v>
      </c>
      <c r="I20" s="16"/>
      <c r="J20" s="17">
        <v>0.4</v>
      </c>
      <c r="K20" s="16">
        <f>J20*F20</f>
        <v>0.93599999999999994</v>
      </c>
      <c r="L20" s="17">
        <v>1</v>
      </c>
      <c r="M20" s="16">
        <f>L20*F20</f>
        <v>2.34</v>
      </c>
      <c r="N20" s="16">
        <f>M20-K20</f>
        <v>1.4039999999999999</v>
      </c>
      <c r="O20" s="16" t="s">
        <v>50</v>
      </c>
      <c r="P20" s="18">
        <v>4</v>
      </c>
      <c r="Q20" s="18">
        <f>N20*P20*1490000</f>
        <v>8367839.9999999991</v>
      </c>
      <c r="R20" s="16" t="s">
        <v>45</v>
      </c>
      <c r="S20" s="18">
        <v>6</v>
      </c>
      <c r="T20" s="18">
        <f>N20*S20*1490000</f>
        <v>12551760</v>
      </c>
      <c r="U20" s="16" t="s">
        <v>46</v>
      </c>
      <c r="V20" s="18">
        <v>6</v>
      </c>
      <c r="W20" s="18">
        <f>V20*N20*1800000</f>
        <v>15163200</v>
      </c>
      <c r="X20" s="18">
        <f>W20+T20</f>
        <v>27714960</v>
      </c>
      <c r="Y20" s="18">
        <f>X20+Q20</f>
        <v>36082800</v>
      </c>
      <c r="Z20" s="2"/>
    </row>
    <row r="21" spans="1:26" s="5" customFormat="1" ht="16.5" customHeight="1" x14ac:dyDescent="0.2">
      <c r="A21" s="10" t="s">
        <v>32</v>
      </c>
      <c r="B21" s="11" t="s">
        <v>33</v>
      </c>
      <c r="C21" s="10"/>
      <c r="D21" s="10"/>
      <c r="E21" s="10"/>
      <c r="F21" s="23"/>
      <c r="G21" s="23"/>
      <c r="H21" s="23"/>
      <c r="I21" s="23"/>
      <c r="J21" s="24"/>
      <c r="K21" s="23"/>
      <c r="L21" s="24"/>
      <c r="M21" s="23"/>
      <c r="N21" s="23"/>
      <c r="O21" s="23"/>
      <c r="P21" s="15"/>
      <c r="Q21" s="15"/>
      <c r="R21" s="15"/>
      <c r="S21" s="15"/>
      <c r="T21" s="15"/>
      <c r="U21" s="15"/>
      <c r="V21" s="10"/>
      <c r="W21" s="15"/>
      <c r="X21" s="15"/>
      <c r="Y21" s="15"/>
      <c r="Z21" s="10"/>
    </row>
    <row r="22" spans="1:26" s="5" customFormat="1" ht="19.5" customHeight="1" x14ac:dyDescent="0.2">
      <c r="A22" s="10" t="s">
        <v>19</v>
      </c>
      <c r="B22" s="11" t="s">
        <v>21</v>
      </c>
      <c r="C22" s="10"/>
      <c r="D22" s="10"/>
      <c r="E22" s="10"/>
      <c r="F22" s="23"/>
      <c r="G22" s="23"/>
      <c r="H22" s="23"/>
      <c r="I22" s="23"/>
      <c r="J22" s="24"/>
      <c r="K22" s="23"/>
      <c r="L22" s="24"/>
      <c r="M22" s="23"/>
      <c r="N22" s="23"/>
      <c r="O22" s="23"/>
      <c r="P22" s="15"/>
      <c r="Q22" s="15"/>
      <c r="R22" s="15"/>
      <c r="S22" s="15"/>
      <c r="T22" s="15"/>
      <c r="U22" s="15"/>
      <c r="V22" s="10"/>
      <c r="W22" s="15"/>
      <c r="X22" s="15"/>
      <c r="Y22" s="15"/>
      <c r="Z22" s="10"/>
    </row>
    <row r="23" spans="1:26" s="5" customFormat="1" ht="19.5" customHeight="1" x14ac:dyDescent="0.2">
      <c r="A23" s="10" t="s">
        <v>78</v>
      </c>
      <c r="B23" s="11" t="s">
        <v>79</v>
      </c>
      <c r="C23" s="10"/>
      <c r="D23" s="10"/>
      <c r="E23" s="10"/>
      <c r="F23" s="23"/>
      <c r="G23" s="23"/>
      <c r="H23" s="23"/>
      <c r="I23" s="23"/>
      <c r="J23" s="24"/>
      <c r="K23" s="23"/>
      <c r="L23" s="24"/>
      <c r="M23" s="23"/>
      <c r="N23" s="23"/>
      <c r="O23" s="23"/>
      <c r="P23" s="15"/>
      <c r="Q23" s="15"/>
      <c r="R23" s="15"/>
      <c r="S23" s="15"/>
      <c r="T23" s="15"/>
      <c r="U23" s="15"/>
      <c r="V23" s="10"/>
      <c r="W23" s="15"/>
      <c r="X23" s="15"/>
      <c r="Y23" s="15"/>
      <c r="Z23" s="10"/>
    </row>
    <row r="24" spans="1:26" ht="38.25" x14ac:dyDescent="0.2">
      <c r="A24" s="2">
        <v>1</v>
      </c>
      <c r="B24" s="13" t="s">
        <v>13</v>
      </c>
      <c r="C24" s="2" t="s">
        <v>67</v>
      </c>
      <c r="D24" s="2" t="s">
        <v>68</v>
      </c>
      <c r="E24" s="2"/>
      <c r="F24" s="16">
        <f>SUM(G24:I24)</f>
        <v>3.3</v>
      </c>
      <c r="G24" s="16">
        <v>3</v>
      </c>
      <c r="H24" s="16">
        <v>0.3</v>
      </c>
      <c r="I24" s="16"/>
      <c r="J24" s="17">
        <v>0.4</v>
      </c>
      <c r="K24" s="16">
        <f>J24*F24</f>
        <v>1.32</v>
      </c>
      <c r="L24" s="17">
        <v>1</v>
      </c>
      <c r="M24" s="16">
        <f>L24*F24</f>
        <v>3.3</v>
      </c>
      <c r="N24" s="16">
        <f>M24-K24</f>
        <v>1.9799999999999998</v>
      </c>
      <c r="O24" s="16"/>
      <c r="P24" s="18"/>
      <c r="Q24" s="18">
        <f>N24*P24*1490000</f>
        <v>0</v>
      </c>
      <c r="R24" s="18"/>
      <c r="S24" s="18"/>
      <c r="T24" s="18">
        <f>N24*S24*1490000</f>
        <v>0</v>
      </c>
      <c r="U24" s="18"/>
      <c r="V24" s="18"/>
      <c r="W24" s="2">
        <f>V24*N24*1800000</f>
        <v>0</v>
      </c>
      <c r="X24" s="18">
        <f>W24+T24</f>
        <v>0</v>
      </c>
      <c r="Y24" s="18">
        <f>X24+Q24</f>
        <v>0</v>
      </c>
      <c r="Z24" s="2"/>
    </row>
    <row r="25" spans="1:26" ht="19.5" customHeight="1" x14ac:dyDescent="0.2">
      <c r="A25" s="2">
        <v>2</v>
      </c>
      <c r="B25" s="13" t="s">
        <v>18</v>
      </c>
      <c r="C25" s="2" t="s">
        <v>69</v>
      </c>
      <c r="D25" s="2"/>
      <c r="E25" s="2"/>
      <c r="F25" s="16">
        <f>SUM(G25:I25)</f>
        <v>6.06</v>
      </c>
      <c r="G25" s="16">
        <v>5.76</v>
      </c>
      <c r="H25" s="16">
        <v>0.3</v>
      </c>
      <c r="I25" s="16"/>
      <c r="J25" s="17">
        <v>0.4</v>
      </c>
      <c r="K25" s="16">
        <f>J25*F25</f>
        <v>2.4239999999999999</v>
      </c>
      <c r="L25" s="17">
        <v>1</v>
      </c>
      <c r="M25" s="16">
        <f>L25*F25</f>
        <v>6.06</v>
      </c>
      <c r="N25" s="16">
        <f>M25-K25</f>
        <v>3.6359999999999997</v>
      </c>
      <c r="O25" s="16"/>
      <c r="P25" s="18"/>
      <c r="Q25" s="18">
        <f>N25*P25*1490000</f>
        <v>0</v>
      </c>
      <c r="R25" s="18"/>
      <c r="S25" s="18"/>
      <c r="T25" s="18">
        <f>N25*S25*1490000</f>
        <v>0</v>
      </c>
      <c r="U25" s="18"/>
      <c r="V25" s="2"/>
      <c r="W25" s="2">
        <f>V25*N25*1800000</f>
        <v>0</v>
      </c>
      <c r="X25" s="18">
        <f>W25+T25</f>
        <v>0</v>
      </c>
      <c r="Y25" s="18">
        <f>X25+Q25</f>
        <v>0</v>
      </c>
      <c r="Z25" s="2"/>
    </row>
    <row r="26" spans="1:26" s="5" customFormat="1" ht="18" customHeight="1" x14ac:dyDescent="0.2">
      <c r="A26" s="10" t="s">
        <v>80</v>
      </c>
      <c r="B26" s="11" t="s">
        <v>81</v>
      </c>
      <c r="C26" s="10"/>
      <c r="D26" s="10"/>
      <c r="E26" s="10"/>
      <c r="F26" s="23"/>
      <c r="G26" s="23"/>
      <c r="H26" s="23"/>
      <c r="I26" s="23"/>
      <c r="J26" s="24"/>
      <c r="K26" s="23"/>
      <c r="L26" s="24"/>
      <c r="M26" s="23"/>
      <c r="N26" s="23"/>
      <c r="O26" s="23"/>
      <c r="P26" s="15"/>
      <c r="Q26" s="15"/>
      <c r="R26" s="15"/>
      <c r="S26" s="15"/>
      <c r="T26" s="15"/>
      <c r="U26" s="15"/>
      <c r="V26" s="10"/>
      <c r="W26" s="15"/>
      <c r="X26" s="15"/>
      <c r="Y26" s="15"/>
      <c r="Z26" s="10"/>
    </row>
    <row r="27" spans="1:26" ht="16.5" customHeight="1" x14ac:dyDescent="0.2">
      <c r="A27" s="2" t="s">
        <v>82</v>
      </c>
      <c r="B27" s="13" t="s">
        <v>22</v>
      </c>
      <c r="C27" s="2"/>
      <c r="D27" s="2"/>
      <c r="E27" s="2"/>
      <c r="F27" s="16"/>
      <c r="G27" s="16"/>
      <c r="H27" s="16"/>
      <c r="I27" s="16"/>
      <c r="J27" s="17"/>
      <c r="K27" s="16"/>
      <c r="L27" s="17"/>
      <c r="M27" s="16"/>
      <c r="N27" s="16"/>
      <c r="O27" s="16"/>
      <c r="P27" s="18"/>
      <c r="Q27" s="18"/>
      <c r="R27" s="18"/>
      <c r="S27" s="18"/>
      <c r="T27" s="18"/>
      <c r="U27" s="18"/>
      <c r="V27" s="2"/>
      <c r="W27" s="18"/>
      <c r="X27" s="18"/>
      <c r="Y27" s="18"/>
      <c r="Z27" s="2"/>
    </row>
    <row r="28" spans="1:26" ht="21" customHeight="1" x14ac:dyDescent="0.2">
      <c r="A28" s="2">
        <v>1</v>
      </c>
      <c r="B28" s="13" t="s">
        <v>13</v>
      </c>
      <c r="C28" s="2"/>
      <c r="D28" s="2"/>
      <c r="E28" s="2"/>
      <c r="F28" s="16">
        <f>SUM(G28:I28)</f>
        <v>3.3</v>
      </c>
      <c r="G28" s="16">
        <v>3</v>
      </c>
      <c r="H28" s="16">
        <v>0.3</v>
      </c>
      <c r="I28" s="16"/>
      <c r="J28" s="17">
        <v>0.4</v>
      </c>
      <c r="K28" s="16">
        <f>J28*F28</f>
        <v>1.32</v>
      </c>
      <c r="L28" s="17">
        <v>1</v>
      </c>
      <c r="M28" s="16">
        <f>L28*F28</f>
        <v>3.3</v>
      </c>
      <c r="N28" s="16">
        <f>M28-K28</f>
        <v>1.9799999999999998</v>
      </c>
      <c r="O28" s="16"/>
      <c r="P28" s="18"/>
      <c r="Q28" s="18">
        <f>N28*P28*1490000</f>
        <v>0</v>
      </c>
      <c r="R28" s="18"/>
      <c r="S28" s="18"/>
      <c r="T28" s="18">
        <f>N28*S28*1490000</f>
        <v>0</v>
      </c>
      <c r="U28" s="18"/>
      <c r="V28" s="18"/>
      <c r="W28" s="2">
        <f>V28*N28*1800000</f>
        <v>0</v>
      </c>
      <c r="X28" s="18">
        <f>W28+T28</f>
        <v>0</v>
      </c>
      <c r="Y28" s="18">
        <f>X28+Q28</f>
        <v>0</v>
      </c>
      <c r="Z28" s="2"/>
    </row>
    <row r="29" spans="1:26" ht="19.5" customHeight="1" x14ac:dyDescent="0.2">
      <c r="A29" s="2">
        <v>2</v>
      </c>
      <c r="B29" s="13" t="s">
        <v>18</v>
      </c>
      <c r="C29" s="2"/>
      <c r="D29" s="2"/>
      <c r="E29" s="2"/>
      <c r="F29" s="16">
        <f>SUM(G29:I29)</f>
        <v>6.06</v>
      </c>
      <c r="G29" s="16">
        <v>5.76</v>
      </c>
      <c r="H29" s="16">
        <v>0.3</v>
      </c>
      <c r="I29" s="16"/>
      <c r="J29" s="17">
        <v>0.4</v>
      </c>
      <c r="K29" s="16">
        <f>J29*F29</f>
        <v>2.4239999999999999</v>
      </c>
      <c r="L29" s="17">
        <v>1</v>
      </c>
      <c r="M29" s="16">
        <f>L29*F29</f>
        <v>6.06</v>
      </c>
      <c r="N29" s="16">
        <f>M29-K29</f>
        <v>3.6359999999999997</v>
      </c>
      <c r="O29" s="16"/>
      <c r="P29" s="18"/>
      <c r="Q29" s="18">
        <f>N29*P29*1490000</f>
        <v>0</v>
      </c>
      <c r="R29" s="18"/>
      <c r="S29" s="18"/>
      <c r="T29" s="18">
        <f>N29*S29*1490000</f>
        <v>0</v>
      </c>
      <c r="U29" s="18"/>
      <c r="V29" s="2"/>
      <c r="W29" s="2">
        <f>V29*N29*1800000</f>
        <v>0</v>
      </c>
      <c r="X29" s="18">
        <f>W29+T29</f>
        <v>0</v>
      </c>
      <c r="Y29" s="18">
        <f>X29+Q29</f>
        <v>0</v>
      </c>
      <c r="Z29" s="2"/>
    </row>
    <row r="30" spans="1:26" ht="21" customHeight="1" x14ac:dyDescent="0.2">
      <c r="A30" s="2" t="s">
        <v>83</v>
      </c>
      <c r="B30" s="13" t="s">
        <v>22</v>
      </c>
      <c r="C30" s="2"/>
      <c r="D30" s="2"/>
      <c r="E30" s="2"/>
      <c r="F30" s="16"/>
      <c r="G30" s="16"/>
      <c r="H30" s="16"/>
      <c r="I30" s="16"/>
      <c r="J30" s="17"/>
      <c r="K30" s="16"/>
      <c r="L30" s="17"/>
      <c r="M30" s="16"/>
      <c r="N30" s="16"/>
      <c r="O30" s="16"/>
      <c r="P30" s="18"/>
      <c r="Q30" s="18"/>
      <c r="R30" s="18"/>
      <c r="S30" s="18"/>
      <c r="T30" s="18"/>
      <c r="U30" s="18"/>
      <c r="V30" s="2"/>
      <c r="W30" s="18"/>
      <c r="X30" s="18"/>
      <c r="Y30" s="18"/>
      <c r="Z30" s="2"/>
    </row>
    <row r="31" spans="1:26" ht="19.5" customHeight="1" x14ac:dyDescent="0.2">
      <c r="A31" s="13">
        <v>1</v>
      </c>
      <c r="B31" s="13" t="s">
        <v>69</v>
      </c>
      <c r="C31" s="2"/>
      <c r="D31" s="2"/>
      <c r="E31" s="2"/>
      <c r="F31" s="16"/>
      <c r="G31" s="16"/>
      <c r="H31" s="16"/>
      <c r="I31" s="16"/>
      <c r="J31" s="17"/>
      <c r="K31" s="16"/>
      <c r="L31" s="17"/>
      <c r="M31" s="16"/>
      <c r="N31" s="16"/>
      <c r="O31" s="16"/>
      <c r="P31" s="18"/>
      <c r="Q31" s="18"/>
      <c r="R31" s="18"/>
      <c r="S31" s="18"/>
      <c r="T31" s="18"/>
      <c r="U31" s="18"/>
      <c r="V31" s="2"/>
      <c r="W31" s="18"/>
      <c r="X31" s="18"/>
      <c r="Y31" s="18"/>
      <c r="Z31" s="2"/>
    </row>
    <row r="32" spans="1:26" s="5" customFormat="1" ht="21.75" customHeight="1" x14ac:dyDescent="0.2">
      <c r="A32" s="11"/>
      <c r="B32" s="10" t="s">
        <v>34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21.75" customHeight="1" x14ac:dyDescent="0.2">
      <c r="A33" s="31" t="s">
        <v>11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N34" s="12"/>
      <c r="O34" s="12"/>
      <c r="P34" s="12"/>
      <c r="Q34" s="12"/>
      <c r="R34" s="12"/>
      <c r="S34" s="12"/>
      <c r="T34" s="12"/>
      <c r="U34" s="12"/>
      <c r="V34" s="12"/>
      <c r="W34" s="39" t="s">
        <v>17</v>
      </c>
      <c r="X34" s="39"/>
      <c r="Y34" s="39"/>
      <c r="Z34" s="39"/>
    </row>
    <row r="35" spans="1:26" s="7" customFormat="1" ht="24.75" customHeight="1" x14ac:dyDescent="0.25">
      <c r="B35" s="30" t="s">
        <v>43</v>
      </c>
      <c r="C35" s="30"/>
      <c r="M35" s="30" t="s">
        <v>6</v>
      </c>
      <c r="N35" s="30"/>
      <c r="O35" s="30"/>
      <c r="P35" s="30"/>
      <c r="W35" s="30" t="s">
        <v>7</v>
      </c>
      <c r="X35" s="30"/>
      <c r="Y35" s="30"/>
      <c r="Z35" s="30"/>
    </row>
    <row r="36" spans="1:26" ht="12.75" customHeight="1" x14ac:dyDescent="0.2">
      <c r="B36" s="29" t="s">
        <v>52</v>
      </c>
      <c r="C36" s="29"/>
      <c r="M36" s="29" t="s">
        <v>52</v>
      </c>
      <c r="N36" s="29"/>
      <c r="O36" s="29"/>
      <c r="P36" s="29"/>
      <c r="W36" s="29" t="s">
        <v>9</v>
      </c>
      <c r="X36" s="29"/>
      <c r="Y36" s="29"/>
      <c r="Z36" s="29"/>
    </row>
  </sheetData>
  <mergeCells count="34">
    <mergeCell ref="O6:Y6"/>
    <mergeCell ref="R7:X7"/>
    <mergeCell ref="X8:X9"/>
    <mergeCell ref="Y7:Y9"/>
    <mergeCell ref="Z6:Z9"/>
    <mergeCell ref="U8:W8"/>
    <mergeCell ref="R8:T8"/>
    <mergeCell ref="O7:Q7"/>
    <mergeCell ref="B35:C35"/>
    <mergeCell ref="H7:H9"/>
    <mergeCell ref="B36:C36"/>
    <mergeCell ref="W35:Z35"/>
    <mergeCell ref="W36:Z36"/>
    <mergeCell ref="E6:E9"/>
    <mergeCell ref="W34:Z34"/>
    <mergeCell ref="J7:K8"/>
    <mergeCell ref="L7:M8"/>
    <mergeCell ref="I7:I9"/>
    <mergeCell ref="O8:Q8"/>
    <mergeCell ref="M36:P36"/>
    <mergeCell ref="A2:C2"/>
    <mergeCell ref="A33:Z33"/>
    <mergeCell ref="A4:Z4"/>
    <mergeCell ref="M35:P35"/>
    <mergeCell ref="J6:M6"/>
    <mergeCell ref="F7:F9"/>
    <mergeCell ref="G7:G9"/>
    <mergeCell ref="A6:A9"/>
    <mergeCell ref="B6:B9"/>
    <mergeCell ref="C6:C9"/>
    <mergeCell ref="D6:D9"/>
    <mergeCell ref="F6:I6"/>
    <mergeCell ref="N6:N9"/>
    <mergeCell ref="A3:Z3"/>
  </mergeCells>
  <pageMargins left="0.42" right="0.26" top="0.39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Biểu chi tiết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2023-03-03T02:40:51Z</dcterms:modified>
</cp:coreProperties>
</file>